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7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C12" i="1"/>
  <c r="D13" i="1"/>
  <c r="E13" i="1"/>
  <c r="F13" i="1"/>
  <c r="G13" i="1"/>
  <c r="H13" i="1"/>
  <c r="I13" i="1"/>
  <c r="J13" i="1"/>
  <c r="K13" i="1"/>
  <c r="L13" i="1"/>
  <c r="M13" i="1"/>
  <c r="C13" i="1"/>
  <c r="C11" i="1" l="1"/>
  <c r="D10" i="1"/>
  <c r="E10" i="1"/>
  <c r="F10" i="1"/>
  <c r="G10" i="1"/>
  <c r="H10" i="1"/>
  <c r="I10" i="1"/>
  <c r="J10" i="1"/>
  <c r="K10" i="1"/>
  <c r="L10" i="1"/>
  <c r="M10" i="1"/>
  <c r="C10" i="1"/>
  <c r="M9" i="1"/>
  <c r="L9" i="1"/>
  <c r="K9" i="1"/>
  <c r="J9" i="1"/>
  <c r="I9" i="1"/>
  <c r="H9" i="1"/>
  <c r="G9" i="1"/>
  <c r="F9" i="1"/>
  <c r="E9" i="1"/>
  <c r="D9" i="1"/>
  <c r="D11" i="1" l="1"/>
  <c r="E11" i="1" s="1"/>
  <c r="F11" i="1" s="1"/>
  <c r="G11" i="1" s="1"/>
  <c r="H11" i="1" s="1"/>
  <c r="I11" i="1" s="1"/>
  <c r="J11" i="1" s="1"/>
  <c r="K11" i="1" s="1"/>
  <c r="L11" i="1" s="1"/>
  <c r="M11" i="1" s="1"/>
</calcChain>
</file>

<file path=xl/sharedStrings.xml><?xml version="1.0" encoding="utf-8"?>
<sst xmlns="http://schemas.openxmlformats.org/spreadsheetml/2006/main" count="18" uniqueCount="17">
  <si>
    <t>Velocità:</t>
  </si>
  <si>
    <t>Angolo:</t>
  </si>
  <si>
    <t>Forza g:</t>
  </si>
  <si>
    <t>Tempo</t>
  </si>
  <si>
    <t>[m/s]</t>
  </si>
  <si>
    <t>°</t>
  </si>
  <si>
    <t>[m/s^2]</t>
  </si>
  <si>
    <t>[s]</t>
  </si>
  <si>
    <t xml:space="preserve"> </t>
  </si>
  <si>
    <t>Velocità X</t>
  </si>
  <si>
    <t>Velocità Y</t>
  </si>
  <si>
    <t>Coordinata X</t>
  </si>
  <si>
    <t>Coordinata Y</t>
  </si>
  <si>
    <t>Matteo Ghilardini</t>
  </si>
  <si>
    <t>Modificare solo i valori in verde</t>
  </si>
  <si>
    <t>X iniziale</t>
  </si>
  <si>
    <t>Y iniziale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</si>
</sst>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dei lanci </a:t>
            </a:r>
          </a:p>
        </c:rich>
      </c:tx>
      <c:layout>
        <c:manualLayout>
          <c:xMode val="edge"/>
          <c:yMode val="edge"/>
          <c:x val="0.42934619362327542"/>
          <c:y val="2.4891768174665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Foglio1!$C$12:$M$12</c:f>
              <c:numCache>
                <c:formatCode>General</c:formatCode>
                <c:ptCount val="11"/>
                <c:pt idx="0">
                  <c:v>0</c:v>
                </c:pt>
                <c:pt idx="1">
                  <c:v>3.3340450112050637</c:v>
                </c:pt>
                <c:pt idx="2">
                  <c:v>6.6680900224101274</c:v>
                </c:pt>
                <c:pt idx="3">
                  <c:v>10.002135033615192</c:v>
                </c:pt>
                <c:pt idx="4">
                  <c:v>13.336180044820255</c:v>
                </c:pt>
                <c:pt idx="5">
                  <c:v>16.67022505602532</c:v>
                </c:pt>
                <c:pt idx="6">
                  <c:v>20.004270067230383</c:v>
                </c:pt>
                <c:pt idx="7">
                  <c:v>23.33831507843545</c:v>
                </c:pt>
                <c:pt idx="8">
                  <c:v>26.67236008964051</c:v>
                </c:pt>
                <c:pt idx="9">
                  <c:v>30.006405100845573</c:v>
                </c:pt>
                <c:pt idx="10">
                  <c:v>33.34045011205064</c:v>
                </c:pt>
              </c:numCache>
            </c:numRef>
          </c:xVal>
          <c:yVal>
            <c:numRef>
              <c:f>Foglio1!$C$13:$M$13</c:f>
              <c:numCache>
                <c:formatCode>General</c:formatCode>
                <c:ptCount val="11"/>
                <c:pt idx="0">
                  <c:v>0</c:v>
                </c:pt>
                <c:pt idx="1">
                  <c:v>17.142508857834393</c:v>
                </c:pt>
                <c:pt idx="2">
                  <c:v>30.753417715668782</c:v>
                </c:pt>
                <c:pt idx="3">
                  <c:v>40.83272657350318</c:v>
                </c:pt>
                <c:pt idx="4">
                  <c:v>47.380435431337567</c:v>
                </c:pt>
                <c:pt idx="5">
                  <c:v>50.396544289171963</c:v>
                </c:pt>
                <c:pt idx="6">
                  <c:v>49.881053147006362</c:v>
                </c:pt>
                <c:pt idx="7">
                  <c:v>45.833962004840743</c:v>
                </c:pt>
                <c:pt idx="8">
                  <c:v>38.255270862675133</c:v>
                </c:pt>
                <c:pt idx="9">
                  <c:v>27.144979720509554</c:v>
                </c:pt>
                <c:pt idx="10">
                  <c:v>12.50308857834392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52-4627-99A2-EA84553A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7679"/>
        <c:axId val="1206638511"/>
      </c:scatterChart>
      <c:valAx>
        <c:axId val="1206637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8511"/>
        <c:crosses val="autoZero"/>
        <c:crossBetween val="midCat"/>
      </c:valAx>
      <c:valAx>
        <c:axId val="120663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7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13251</xdr:colOff>
      <xdr:row>13</xdr:row>
      <xdr:rowOff>99389</xdr:rowOff>
    </xdr:from>
    <xdr:to>
      <xdr:col>13</xdr:col>
      <xdr:colOff>6625</xdr:colOff>
      <xdr:row>30</xdr:row>
      <xdr:rowOff>6625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115" zoomScaleNormal="115" workbookViewId="0">
      <selection activeCell="C5" sqref="C5"/>
    </sheetView>
  </sheetViews>
  <sheetFormatPr defaultRowHeight="14.4" x14ac:dyDescent="0.3"/>
  <cols>
    <col min="2" max="2" width="11.5546875" bestFit="1" customWidth="1"/>
    <col min="5" max="5" width="9.21875" bestFit="1" customWidth="1"/>
  </cols>
  <sheetData>
    <row r="1" spans="1:13" ht="15" thickBot="1" x14ac:dyDescent="0.35"/>
    <row r="2" spans="1:13" ht="14.4" customHeight="1" thickTop="1" x14ac:dyDescent="0.3">
      <c r="B2" s="6" t="s">
        <v>0</v>
      </c>
      <c r="C2" s="9">
        <v>32</v>
      </c>
      <c r="D2" s="6" t="s">
        <v>4</v>
      </c>
      <c r="F2" s="16" t="s">
        <v>13</v>
      </c>
      <c r="G2" s="16"/>
      <c r="H2" s="16"/>
      <c r="I2" s="16"/>
      <c r="J2" s="16"/>
      <c r="K2" s="15"/>
      <c r="L2" s="17" t="s">
        <v>14</v>
      </c>
      <c r="M2" s="18"/>
    </row>
    <row r="3" spans="1:13" ht="14.4" customHeight="1" x14ac:dyDescent="0.3">
      <c r="B3" s="7" t="s">
        <v>1</v>
      </c>
      <c r="C3" s="10">
        <v>80</v>
      </c>
      <c r="D3" s="7" t="s">
        <v>5</v>
      </c>
      <c r="F3" s="16"/>
      <c r="G3" s="16"/>
      <c r="H3" s="16"/>
      <c r="I3" s="16"/>
      <c r="J3" s="16"/>
      <c r="K3" s="15"/>
      <c r="L3" s="19"/>
      <c r="M3" s="20"/>
    </row>
    <row r="4" spans="1:13" ht="14.4" customHeight="1" x14ac:dyDescent="0.3">
      <c r="B4" s="7" t="s">
        <v>15</v>
      </c>
      <c r="C4" s="10">
        <v>0</v>
      </c>
      <c r="D4" s="7"/>
      <c r="F4" s="16"/>
      <c r="G4" s="16"/>
      <c r="H4" s="16"/>
      <c r="I4" s="16"/>
      <c r="J4" s="16"/>
      <c r="K4" s="15"/>
      <c r="L4" s="19"/>
      <c r="M4" s="20"/>
    </row>
    <row r="5" spans="1:13" ht="14.4" customHeight="1" x14ac:dyDescent="0.3">
      <c r="B5" s="7" t="s">
        <v>16</v>
      </c>
      <c r="C5" s="10">
        <v>0</v>
      </c>
      <c r="D5" s="7"/>
      <c r="F5" s="16"/>
      <c r="G5" s="16"/>
      <c r="H5" s="16"/>
      <c r="I5" s="16"/>
      <c r="J5" s="16"/>
      <c r="K5" s="15"/>
      <c r="L5" s="19"/>
      <c r="M5" s="20"/>
    </row>
    <row r="6" spans="1:13" ht="14.4" customHeight="1" x14ac:dyDescent="0.3">
      <c r="B6" s="7" t="s">
        <v>2</v>
      </c>
      <c r="C6" s="10">
        <v>9.81</v>
      </c>
      <c r="D6" s="7" t="s">
        <v>6</v>
      </c>
      <c r="F6" s="16"/>
      <c r="G6" s="16"/>
      <c r="H6" s="16"/>
      <c r="I6" s="16"/>
      <c r="J6" s="16"/>
      <c r="K6" s="15"/>
      <c r="L6" s="19"/>
      <c r="M6" s="20"/>
    </row>
    <row r="7" spans="1:13" ht="15" customHeight="1" thickBot="1" x14ac:dyDescent="0.35">
      <c r="B7" s="8" t="s">
        <v>3</v>
      </c>
      <c r="C7" s="11">
        <v>6</v>
      </c>
      <c r="D7" s="8" t="s">
        <v>7</v>
      </c>
      <c r="F7" s="16"/>
      <c r="G7" s="16"/>
      <c r="H7" s="16"/>
      <c r="I7" s="16"/>
      <c r="J7" s="16"/>
      <c r="K7" s="15"/>
      <c r="L7" s="21"/>
      <c r="M7" s="22"/>
    </row>
    <row r="8" spans="1:13" ht="15" thickBot="1" x14ac:dyDescent="0.35"/>
    <row r="9" spans="1:13" x14ac:dyDescent="0.3">
      <c r="B9" s="1" t="s">
        <v>3</v>
      </c>
      <c r="C9" s="1">
        <v>0</v>
      </c>
      <c r="D9" s="2">
        <f>$C$7/10</f>
        <v>0.6</v>
      </c>
      <c r="E9" s="2">
        <f>$C$7/10*2</f>
        <v>1.2</v>
      </c>
      <c r="F9" s="2">
        <f>$C$7/10*3</f>
        <v>1.7999999999999998</v>
      </c>
      <c r="G9" s="2">
        <f>$C$7/10*4</f>
        <v>2.4</v>
      </c>
      <c r="H9" s="2">
        <f>$C$7/10*5</f>
        <v>3</v>
      </c>
      <c r="I9" s="2">
        <f>$C$7/10*6</f>
        <v>3.5999999999999996</v>
      </c>
      <c r="J9" s="2">
        <f>$C$7/10*7</f>
        <v>4.2</v>
      </c>
      <c r="K9" s="2">
        <f>$C$7/10*8</f>
        <v>4.8</v>
      </c>
      <c r="L9" s="2">
        <f>$C$7/10*9</f>
        <v>5.3999999999999995</v>
      </c>
      <c r="M9" s="3">
        <f>$C$7/10*10</f>
        <v>6</v>
      </c>
    </row>
    <row r="10" spans="1:13" x14ac:dyDescent="0.3">
      <c r="A10" t="s">
        <v>8</v>
      </c>
      <c r="B10" s="4" t="s">
        <v>9</v>
      </c>
      <c r="C10" s="12">
        <f>$C$2*SIN(RADIANS($C$3))</f>
        <v>31.513848096390657</v>
      </c>
      <c r="D10" s="13">
        <f t="shared" ref="D10:M10" si="0">$C$2*SIN(RADIANS($C$3))</f>
        <v>31.513848096390657</v>
      </c>
      <c r="E10" s="13">
        <f t="shared" si="0"/>
        <v>31.513848096390657</v>
      </c>
      <c r="F10" s="13">
        <f t="shared" si="0"/>
        <v>31.513848096390657</v>
      </c>
      <c r="G10" s="13">
        <f t="shared" si="0"/>
        <v>31.513848096390657</v>
      </c>
      <c r="H10" s="13">
        <f t="shared" si="0"/>
        <v>31.513848096390657</v>
      </c>
      <c r="I10" s="13">
        <f t="shared" si="0"/>
        <v>31.513848096390657</v>
      </c>
      <c r="J10" s="13">
        <f t="shared" si="0"/>
        <v>31.513848096390657</v>
      </c>
      <c r="K10" s="13">
        <f t="shared" si="0"/>
        <v>31.513848096390657</v>
      </c>
      <c r="L10" s="13">
        <f t="shared" si="0"/>
        <v>31.513848096390657</v>
      </c>
      <c r="M10" s="14">
        <f t="shared" si="0"/>
        <v>31.513848096390657</v>
      </c>
    </row>
    <row r="11" spans="1:13" x14ac:dyDescent="0.3">
      <c r="B11" s="4" t="s">
        <v>10</v>
      </c>
      <c r="C11" s="12">
        <f>$C$2*COS(RADIANS($C$3))</f>
        <v>5.5567416853417733</v>
      </c>
      <c r="D11" s="13">
        <f>C11-$C$6*(D9-C9)</f>
        <v>-0.32925831465822686</v>
      </c>
      <c r="E11" s="13">
        <f t="shared" ref="E11:M11" si="1">D11-$C$6*(E9-D9)</f>
        <v>-6.215258314658227</v>
      </c>
      <c r="F11" s="13">
        <f t="shared" si="1"/>
        <v>-12.101258314658226</v>
      </c>
      <c r="G11" s="13">
        <f t="shared" si="1"/>
        <v>-17.987258314658227</v>
      </c>
      <c r="H11" s="13">
        <f t="shared" si="1"/>
        <v>-23.87325831465823</v>
      </c>
      <c r="I11" s="13">
        <f t="shared" si="1"/>
        <v>-29.759258314658226</v>
      </c>
      <c r="J11" s="13">
        <f t="shared" si="1"/>
        <v>-35.645258314658228</v>
      </c>
      <c r="K11" s="13">
        <f t="shared" si="1"/>
        <v>-41.531258314658224</v>
      </c>
      <c r="L11" s="13">
        <f t="shared" si="1"/>
        <v>-47.41725831465822</v>
      </c>
      <c r="M11" s="14">
        <f t="shared" si="1"/>
        <v>-53.303258314658223</v>
      </c>
    </row>
    <row r="12" spans="1:13" x14ac:dyDescent="0.3">
      <c r="B12" s="4" t="s">
        <v>11</v>
      </c>
      <c r="C12" s="4">
        <f>$C$4+$C$2*COS(RADIANS($C$3))*C9</f>
        <v>0</v>
      </c>
      <c r="D12" s="23">
        <f t="shared" ref="D12:M12" si="2">$C$4+$C$2*COS(RADIANS($C$3))*D9</f>
        <v>3.3340450112050637</v>
      </c>
      <c r="E12" s="23">
        <f t="shared" si="2"/>
        <v>6.6680900224101274</v>
      </c>
      <c r="F12" s="23">
        <f t="shared" si="2"/>
        <v>10.002135033615192</v>
      </c>
      <c r="G12" s="23">
        <f t="shared" si="2"/>
        <v>13.336180044820255</v>
      </c>
      <c r="H12" s="23">
        <f t="shared" si="2"/>
        <v>16.67022505602532</v>
      </c>
      <c r="I12" s="23">
        <f t="shared" si="2"/>
        <v>20.004270067230383</v>
      </c>
      <c r="J12" s="23">
        <f t="shared" si="2"/>
        <v>23.33831507843545</v>
      </c>
      <c r="K12" s="23">
        <f t="shared" si="2"/>
        <v>26.67236008964051</v>
      </c>
      <c r="L12" s="23">
        <f t="shared" si="2"/>
        <v>30.006405100845573</v>
      </c>
      <c r="M12" s="24">
        <f t="shared" si="2"/>
        <v>33.34045011205064</v>
      </c>
    </row>
    <row r="13" spans="1:13" ht="15" thickBot="1" x14ac:dyDescent="0.35">
      <c r="B13" s="5" t="s">
        <v>12</v>
      </c>
      <c r="C13" s="5">
        <f>$C$5+$C$2*SIN(RADIANS($C$3))*C9-0.5*$C$6*C9^2</f>
        <v>0</v>
      </c>
      <c r="D13" s="25">
        <f t="shared" ref="D13:M13" si="3">$C$5+$C$2*SIN(RADIANS($C$3))*D9-0.5*$C$6*D9^2</f>
        <v>17.142508857834393</v>
      </c>
      <c r="E13" s="25">
        <f t="shared" si="3"/>
        <v>30.753417715668782</v>
      </c>
      <c r="F13" s="25">
        <f t="shared" si="3"/>
        <v>40.83272657350318</v>
      </c>
      <c r="G13" s="25">
        <f t="shared" si="3"/>
        <v>47.380435431337567</v>
      </c>
      <c r="H13" s="25">
        <f t="shared" si="3"/>
        <v>50.396544289171963</v>
      </c>
      <c r="I13" s="25">
        <f t="shared" si="3"/>
        <v>49.881053147006362</v>
      </c>
      <c r="J13" s="25">
        <f t="shared" si="3"/>
        <v>45.833962004840743</v>
      </c>
      <c r="K13" s="25">
        <f t="shared" si="3"/>
        <v>38.255270862675133</v>
      </c>
      <c r="L13" s="25">
        <f t="shared" si="3"/>
        <v>27.144979720509554</v>
      </c>
      <c r="M13" s="26">
        <f t="shared" si="3"/>
        <v>12.50308857834392</v>
      </c>
    </row>
  </sheetData>
  <sheetProtection algorithmName="SHA-512" hashValue="Wd84+xh/sRWI52erB/jhE6QKGIAF0vPmeWGjp3KD4rnwXcCTSWOPDKSp5gtrQDscw2tO57iAM4EsrwIMePhfDA==" saltValue="c0W5a0poHx3bmYGpiC40Kw==" spinCount="100000" sheet="1" objects="1" scenarios="1"/>
  <protectedRanges>
    <protectedRange sqref="C2:C7" name="Dati Calcolati"/>
  </protectedRanges>
  <mergeCells count="2">
    <mergeCell ref="F2:J7"/>
    <mergeCell ref="L2:M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2018-05-18T08:44:13Z</dcterms:modified>
</cp:coreProperties>
</file>